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Družstva" sheetId="1" r:id="rId1"/>
    <sheet name="Jednotlivci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<sst xmlns="http://schemas.openxmlformats.org/spreadsheetml/2006/main" count="144" uniqueCount="63">
  <si>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</si>
  <si>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</si>
  <si>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</si>
  <si>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</si>
  <si>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</si>
  <si>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</si>
  <si>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</si>
  <si>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</si>
  <si>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</si>
  <si>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</si>
  <si>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</si>
  <si>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</si>
  <si>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</si>
  <si>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přesun podle azimutu</t>
  </si>
  <si>
    <t xml:space="preserve"> střelba ze vzduchovky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</si>
  <si>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</si>
  <si>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</si>
  <si>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</si>
  <si>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</si>
  <si>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</si>
  <si>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 xml:space="preserve"> první pomoc</t>
  </si>
  <si>
    <t>Km</t>
  </si>
  <si>
    <t>KM</t>
  </si>
  <si>
    <t>Startovní číslo</t>
  </si>
  <si>
    <t xml:space="preserve">Jméno </t>
  </si>
  <si>
    <t>SDH</t>
  </si>
  <si>
    <t xml:space="preserve">Hana Mášová </t>
  </si>
  <si>
    <t xml:space="preserve">Břest </t>
  </si>
  <si>
    <t xml:space="preserve">KM </t>
  </si>
  <si>
    <t xml:space="preserve">Lenka Jiříčková </t>
  </si>
  <si>
    <t xml:space="preserve">Veronika Kosinová </t>
  </si>
  <si>
    <t xml:space="preserve">Bezměrov </t>
  </si>
  <si>
    <t xml:space="preserve">Michaela Pastyříková </t>
  </si>
  <si>
    <t xml:space="preserve">Zborovice </t>
  </si>
  <si>
    <t>DNF</t>
  </si>
  <si>
    <t>x</t>
  </si>
  <si>
    <t xml:space="preserve">Monika Smolinková </t>
  </si>
  <si>
    <t xml:space="preserve">Pravčice </t>
  </si>
  <si>
    <t xml:space="preserve">Lucie Možíšová </t>
  </si>
  <si>
    <t xml:space="preserve">Leona Teterová </t>
  </si>
  <si>
    <t xml:space="preserve">Tereza Darebníková </t>
  </si>
  <si>
    <t xml:space="preserve">Lucie Frydrychová </t>
  </si>
  <si>
    <t xml:space="preserve">Vítonice </t>
  </si>
  <si>
    <t xml:space="preserve">Kateřina Bělíková </t>
  </si>
  <si>
    <t xml:space="preserve">Emil Maňoušek </t>
  </si>
  <si>
    <t xml:space="preserve">Roman Ježek </t>
  </si>
  <si>
    <t>Počenice</t>
  </si>
  <si>
    <t xml:space="preserve">Jiří Nesvadba </t>
  </si>
  <si>
    <t xml:space="preserve">Martin Máša </t>
  </si>
  <si>
    <t>Břest</t>
  </si>
  <si>
    <t xml:space="preserve">Tomáš Koleník </t>
  </si>
  <si>
    <t>Prasklice</t>
  </si>
  <si>
    <t xml:space="preserve">Jakub Dvořák </t>
  </si>
  <si>
    <t xml:space="preserve">Jiří Miklík </t>
  </si>
  <si>
    <t>Zahnašovice</t>
  </si>
  <si>
    <t xml:space="preserve">Karel Šimeček </t>
  </si>
  <si>
    <t xml:space="preserve">Holešov </t>
  </si>
  <si>
    <t xml:space="preserve">Martin Zimčík </t>
  </si>
  <si>
    <t xml:space="preserve">Zbyněk Uličný </t>
  </si>
  <si>
    <t>Michal Tetera</t>
  </si>
  <si>
    <t xml:space="preserve">Ondřej Fiurášek </t>
  </si>
  <si>
    <t xml:space="preserve">Radim Zdráhala </t>
  </si>
  <si>
    <t xml:space="preserve">Lukáš Fiurášek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</si>
</sst>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:ss"/>
    <numFmt numFmtId="181" formatCode="mm\,ss.0"/>
    <numFmt numFmtId="182" formatCode="dd/mm/yyyy"/>
    <numFmt numFmtId="183" formatCode="dd/mm/yyyy\ hh:mm:ss.00"/>
    <numFmt numFmtId="184" formatCode="h:mm:ss.0"/>
  </numFmts>
  <fonts count="8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180" fontId="2" fillId="0" borderId="0" xfId="0" applyNumberFormat="1" applyFont="1" applyBorder="1" applyAlignment="1" applyProtection="1">
      <alignment horizontal="center"/>
      <protection hidden="1"/>
    </xf>
    <xf numFmtId="45" fontId="3" fillId="0" borderId="0" xfId="0" applyNumberFormat="1" applyFont="1" applyBorder="1" applyAlignment="1" applyProtection="1">
      <alignment horizontal="left"/>
      <protection hidden="1"/>
    </xf>
    <xf numFmtId="47" fontId="0" fillId="0" borderId="0" xfId="0" applyNumberFormat="1" applyAlignment="1" applyProtection="1">
      <alignment horizontal="center"/>
      <protection hidden="1"/>
    </xf>
    <xf numFmtId="181" fontId="0" fillId="0" borderId="0" xfId="0" applyNumberFormat="1" applyAlignment="1" applyProtection="1">
      <alignment horizontal="center"/>
      <protection hidden="1"/>
    </xf>
    <xf numFmtId="182" fontId="4" fillId="0" borderId="0" xfId="0" applyNumberFormat="1" applyFont="1" applyBorder="1" applyAlignment="1" applyProtection="1">
      <alignment horizontal="left"/>
      <protection hidden="1"/>
    </xf>
    <xf numFmtId="183" fontId="0" fillId="0" borderId="1" xfId="0" applyNumberFormat="1" applyAlignment="1" applyProtection="1">
      <alignment horizontal="center"/>
      <protection hidden="1"/>
    </xf>
    <xf numFmtId="1" fontId="0" fillId="0" borderId="1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0" fontId="6" fillId="0" borderId="2" xfId="0" applyNumberFormat="1" applyFont="1" applyBorder="1" applyAlignment="1" applyProtection="1">
      <alignment horizontal="center" vertical="center" textRotation="90" wrapText="1"/>
      <protection hidden="1"/>
    </xf>
    <xf numFmtId="184" fontId="6" fillId="0" borderId="3" xfId="0" applyNumberFormat="1" applyFont="1" applyBorder="1" applyAlignment="1" applyProtection="1">
      <alignment horizontal="center" vertical="center" textRotation="90" wrapText="1"/>
      <protection hidden="1"/>
    </xf>
    <xf numFmtId="1" fontId="6" fillId="0" borderId="4" xfId="0" applyNumberFormat="1" applyFont="1" applyBorder="1" applyAlignment="1" applyProtection="1">
      <alignment horizontal="center" vertical="center" textRotation="90" wrapText="1"/>
      <protection hidden="1"/>
    </xf>
    <xf numFmtId="1" fontId="6" fillId="0" borderId="5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180" fontId="0" fillId="0" borderId="10" xfId="0" applyNumberFormat="1" applyFill="1" applyBorder="1" applyAlignment="1" applyProtection="1">
      <alignment horizontal="center"/>
      <protection hidden="1" locked="0"/>
    </xf>
    <xf numFmtId="180" fontId="0" fillId="0" borderId="12" xfId="0" applyNumberFormat="1" applyFill="1" applyBorder="1" applyAlignment="1" applyProtection="1">
      <alignment horizontal="center"/>
      <protection hidden="1" locked="0"/>
    </xf>
    <xf numFmtId="45" fontId="2" fillId="2" borderId="13" xfId="0" applyNumberFormat="1" applyFont="1" applyFill="1" applyBorder="1" applyAlignment="1" applyProtection="1">
      <alignment horizontal="center"/>
      <protection hidden="1"/>
    </xf>
    <xf numFmtId="45" fontId="0" fillId="0" borderId="14" xfId="0" applyNumberFormat="1" applyBorder="1" applyAlignment="1" applyProtection="1">
      <alignment horizontal="center"/>
      <protection hidden="1" locked="0"/>
    </xf>
    <xf numFmtId="45" fontId="2" fillId="3" borderId="11" xfId="0" applyNumberFormat="1" applyFont="1" applyFill="1" applyBorder="1" applyAlignment="1" applyProtection="1">
      <alignment horizontal="center"/>
      <protection hidden="1"/>
    </xf>
    <xf numFmtId="20" fontId="2" fillId="4" borderId="15" xfId="0" applyNumberFormat="1" applyFont="1" applyFill="1" applyBorder="1" applyAlignment="1" applyProtection="1">
      <alignment horizontal="center"/>
      <protection hidden="1"/>
    </xf>
    <xf numFmtId="21" fontId="2" fillId="5" borderId="16" xfId="0" applyNumberFormat="1" applyFont="1" applyFill="1" applyBorder="1" applyAlignment="1" applyProtection="1">
      <alignment horizontal="center"/>
      <protection hidden="1"/>
    </xf>
    <xf numFmtId="1" fontId="7" fillId="6" borderId="9" xfId="0" applyNumberFormat="1" applyFont="1" applyFill="1" applyBorder="1" applyAlignment="1" applyProtection="1">
      <alignment horizontal="center"/>
      <protection hidden="1"/>
    </xf>
    <xf numFmtId="1" fontId="2" fillId="7" borderId="17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1" fillId="8" borderId="18" xfId="0" applyFont="1" applyFill="1" applyBorder="1" applyAlignment="1" applyProtection="1">
      <alignment horizontal="center"/>
      <protection hidden="1"/>
    </xf>
    <xf numFmtId="0" fontId="1" fillId="8" borderId="19" xfId="0" applyFont="1" applyFill="1" applyBorder="1" applyAlignment="1" applyProtection="1">
      <alignment horizontal="left"/>
      <protection hidden="1"/>
    </xf>
    <xf numFmtId="0" fontId="1" fillId="8" borderId="20" xfId="0" applyFont="1" applyFill="1" applyBorder="1" applyAlignment="1" applyProtection="1">
      <alignment horizontal="left"/>
      <protection hidden="1"/>
    </xf>
    <xf numFmtId="180" fontId="0" fillId="8" borderId="19" xfId="0" applyNumberFormat="1" applyFill="1" applyBorder="1" applyAlignment="1" applyProtection="1">
      <alignment horizontal="center"/>
      <protection hidden="1" locked="0"/>
    </xf>
    <xf numFmtId="180" fontId="0" fillId="8" borderId="21" xfId="0" applyNumberFormat="1" applyFill="1" applyBorder="1" applyAlignment="1" applyProtection="1">
      <alignment horizontal="center"/>
      <protection hidden="1" locked="0"/>
    </xf>
    <xf numFmtId="45" fontId="2" fillId="2" borderId="22" xfId="0" applyNumberFormat="1" applyFont="1" applyFill="1" applyBorder="1" applyAlignment="1" applyProtection="1">
      <alignment horizontal="center"/>
      <protection hidden="1"/>
    </xf>
    <xf numFmtId="45" fontId="0" fillId="8" borderId="23" xfId="0" applyNumberFormat="1" applyFill="1" applyBorder="1" applyAlignment="1" applyProtection="1">
      <alignment horizontal="center"/>
      <protection hidden="1" locked="0"/>
    </xf>
    <xf numFmtId="45" fontId="2" fillId="3" borderId="20" xfId="0" applyNumberFormat="1" applyFont="1" applyFill="1" applyBorder="1" applyAlignment="1" applyProtection="1">
      <alignment horizontal="center"/>
      <protection hidden="1"/>
    </xf>
    <xf numFmtId="20" fontId="2" fillId="4" borderId="24" xfId="0" applyNumberFormat="1" applyFont="1" applyFill="1" applyBorder="1" applyAlignment="1" applyProtection="1">
      <alignment horizontal="center"/>
      <protection hidden="1"/>
    </xf>
    <xf numFmtId="21" fontId="2" fillId="5" borderId="25" xfId="0" applyNumberFormat="1" applyFont="1" applyFill="1" applyBorder="1" applyAlignment="1" applyProtection="1">
      <alignment horizontal="center"/>
      <protection hidden="1"/>
    </xf>
    <xf numFmtId="1" fontId="7" fillId="6" borderId="18" xfId="0" applyNumberFormat="1" applyFont="1" applyFill="1" applyBorder="1" applyAlignment="1" applyProtection="1">
      <alignment horizontal="center"/>
      <protection hidden="1"/>
    </xf>
    <xf numFmtId="1" fontId="2" fillId="7" borderId="26" xfId="0" applyNumberFormat="1" applyFont="1" applyFill="1" applyBorder="1" applyAlignment="1" applyProtection="1">
      <alignment horizontal="center"/>
      <protection hidden="1"/>
    </xf>
    <xf numFmtId="0" fontId="0" fillId="8" borderId="24" xfId="0" applyFill="1" applyBorder="1" applyAlignment="1" applyProtection="1">
      <alignment horizontal="center"/>
      <protection hidden="1" locked="0"/>
    </xf>
    <xf numFmtId="0" fontId="0" fillId="8" borderId="23" xfId="0" applyFill="1" applyBorder="1" applyAlignment="1" applyProtection="1">
      <alignment horizontal="center"/>
      <protection hidden="1" locked="0"/>
    </xf>
    <xf numFmtId="0" fontId="0" fillId="8" borderId="20" xfId="0" applyFill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45" fontId="3" fillId="0" borderId="0" xfId="0" applyNumberFormat="1" applyFont="1" applyBorder="1" applyAlignment="1" applyProtection="1">
      <alignment horizontal="left" vertical="center"/>
      <protection hidden="1"/>
    </xf>
    <xf numFmtId="47" fontId="0" fillId="0" borderId="0" xfId="0" applyNumberFormat="1" applyAlignment="1" applyProtection="1">
      <alignment horizontal="center" vertical="center"/>
      <protection hidden="1"/>
    </xf>
    <xf numFmtId="181" fontId="0" fillId="0" borderId="0" xfId="0" applyNumberFormat="1" applyAlignment="1" applyProtection="1">
      <alignment horizontal="center" vertical="center"/>
      <protection hidden="1"/>
    </xf>
    <xf numFmtId="182" fontId="4" fillId="0" borderId="0" xfId="0" applyNumberFormat="1" applyFont="1" applyBorder="1" applyAlignment="1" applyProtection="1">
      <alignment horizontal="left" vertical="center"/>
      <protection hidden="1"/>
    </xf>
    <xf numFmtId="183" fontId="0" fillId="0" borderId="1" xfId="0" applyNumberFormat="1" applyAlignment="1" applyProtection="1">
      <alignment horizontal="center" vertical="center"/>
      <protection hidden="1"/>
    </xf>
    <xf numFmtId="1" fontId="0" fillId="0" borderId="1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80" fontId="0" fillId="0" borderId="10" xfId="0" applyNumberFormat="1" applyFill="1" applyBorder="1" applyAlignment="1" applyProtection="1">
      <alignment horizontal="center" vertical="center"/>
      <protection hidden="1" locked="0"/>
    </xf>
    <xf numFmtId="180" fontId="0" fillId="0" borderId="12" xfId="0" applyNumberFormat="1" applyFill="1" applyBorder="1" applyAlignment="1" applyProtection="1">
      <alignment horizontal="center" vertical="center"/>
      <protection hidden="1" locked="0"/>
    </xf>
    <xf numFmtId="45" fontId="2" fillId="2" borderId="13" xfId="0" applyNumberFormat="1" applyFont="1" applyFill="1" applyBorder="1" applyAlignment="1" applyProtection="1">
      <alignment horizontal="center" vertical="center"/>
      <protection hidden="1"/>
    </xf>
    <xf numFmtId="45" fontId="0" fillId="0" borderId="14" xfId="0" applyNumberFormat="1" applyBorder="1" applyAlignment="1" applyProtection="1">
      <alignment horizontal="center" vertical="center"/>
      <protection hidden="1" locked="0"/>
    </xf>
    <xf numFmtId="45" fontId="2" fillId="3" borderId="11" xfId="0" applyNumberFormat="1" applyFont="1" applyFill="1" applyBorder="1" applyAlignment="1" applyProtection="1">
      <alignment horizontal="center" vertical="center"/>
      <protection hidden="1"/>
    </xf>
    <xf numFmtId="20" fontId="2" fillId="4" borderId="15" xfId="0" applyNumberFormat="1" applyFont="1" applyFill="1" applyBorder="1" applyAlignment="1" applyProtection="1">
      <alignment horizontal="center" vertical="center"/>
      <protection hidden="1"/>
    </xf>
    <xf numFmtId="21" fontId="2" fillId="5" borderId="16" xfId="0" applyNumberFormat="1" applyFont="1" applyFill="1" applyBorder="1" applyAlignment="1" applyProtection="1">
      <alignment horizontal="center" vertical="center"/>
      <protection hidden="1"/>
    </xf>
    <xf numFmtId="1" fontId="7" fillId="6" borderId="9" xfId="0" applyNumberFormat="1" applyFont="1" applyFill="1" applyBorder="1" applyAlignment="1" applyProtection="1">
      <alignment horizontal="center" vertical="center"/>
      <protection hidden="1"/>
    </xf>
    <xf numFmtId="1" fontId="2" fillId="7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1" fillId="8" borderId="18" xfId="0" applyFont="1" applyFill="1" applyBorder="1" applyAlignment="1" applyProtection="1">
      <alignment horizontal="center" vertical="center"/>
      <protection hidden="1"/>
    </xf>
    <xf numFmtId="0" fontId="1" fillId="8" borderId="19" xfId="0" applyFont="1" applyFill="1" applyBorder="1" applyAlignment="1" applyProtection="1">
      <alignment horizontal="left" vertical="center"/>
      <protection hidden="1"/>
    </xf>
    <xf numFmtId="0" fontId="1" fillId="8" borderId="23" xfId="0" applyFont="1" applyFill="1" applyBorder="1" applyAlignment="1" applyProtection="1">
      <alignment horizontal="left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/>
    </xf>
    <xf numFmtId="180" fontId="0" fillId="8" borderId="19" xfId="0" applyNumberFormat="1" applyFill="1" applyBorder="1" applyAlignment="1" applyProtection="1">
      <alignment horizontal="center" vertical="center"/>
      <protection hidden="1" locked="0"/>
    </xf>
    <xf numFmtId="180" fontId="0" fillId="8" borderId="21" xfId="0" applyNumberFormat="1" applyFill="1" applyBorder="1" applyAlignment="1" applyProtection="1">
      <alignment horizontal="center" vertical="center"/>
      <protection hidden="1" locked="0"/>
    </xf>
    <xf numFmtId="45" fontId="2" fillId="2" borderId="22" xfId="0" applyNumberFormat="1" applyFont="1" applyFill="1" applyBorder="1" applyAlignment="1" applyProtection="1">
      <alignment horizontal="center" vertical="center"/>
      <protection hidden="1"/>
    </xf>
    <xf numFmtId="45" fontId="0" fillId="8" borderId="23" xfId="0" applyNumberFormat="1" applyFill="1" applyBorder="1" applyAlignment="1" applyProtection="1">
      <alignment horizontal="center" vertical="center"/>
      <protection hidden="1" locked="0"/>
    </xf>
    <xf numFmtId="45" fontId="2" fillId="3" borderId="20" xfId="0" applyNumberFormat="1" applyFont="1" applyFill="1" applyBorder="1" applyAlignment="1" applyProtection="1">
      <alignment horizontal="center" vertical="center"/>
      <protection hidden="1"/>
    </xf>
    <xf numFmtId="20" fontId="2" fillId="4" borderId="24" xfId="0" applyNumberFormat="1" applyFont="1" applyFill="1" applyBorder="1" applyAlignment="1" applyProtection="1">
      <alignment horizontal="center" vertical="center"/>
      <protection hidden="1"/>
    </xf>
    <xf numFmtId="21" fontId="2" fillId="5" borderId="25" xfId="0" applyNumberFormat="1" applyFont="1" applyFill="1" applyBorder="1" applyAlignment="1" applyProtection="1">
      <alignment horizontal="center" vertical="center"/>
      <protection hidden="1"/>
    </xf>
    <xf numFmtId="1" fontId="7" fillId="6" borderId="18" xfId="0" applyNumberFormat="1" applyFont="1" applyFill="1" applyBorder="1" applyAlignment="1" applyProtection="1">
      <alignment horizontal="center" vertical="center"/>
      <protection hidden="1"/>
    </xf>
    <xf numFmtId="1" fontId="2" fillId="7" borderId="26" xfId="0" applyNumberFormat="1" applyFont="1" applyFill="1" applyBorder="1" applyAlignment="1" applyProtection="1">
      <alignment horizontal="center" vertical="center"/>
      <protection hidden="1"/>
    </xf>
    <xf numFmtId="0" fontId="0" fillId="8" borderId="24" xfId="0" applyFill="1" applyBorder="1" applyAlignment="1" applyProtection="1">
      <alignment horizontal="center" vertical="center"/>
      <protection hidden="1" locked="0"/>
    </xf>
    <xf numFmtId="0" fontId="0" fillId="8" borderId="23" xfId="0" applyFill="1" applyBorder="1" applyAlignment="1" applyProtection="1">
      <alignment horizontal="center" vertical="center"/>
      <protection hidden="1" locked="0"/>
    </xf>
    <xf numFmtId="0" fontId="0" fillId="8" borderId="20" xfId="0" applyFill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180" fontId="0" fillId="0" borderId="19" xfId="0" applyNumberFormat="1" applyFill="1" applyBorder="1" applyAlignment="1" applyProtection="1">
      <alignment horizontal="center" vertical="center"/>
      <protection hidden="1" locked="0"/>
    </xf>
    <xf numFmtId="180" fontId="0" fillId="0" borderId="21" xfId="0" applyNumberFormat="1" applyFill="1" applyBorder="1" applyAlignment="1" applyProtection="1">
      <alignment horizontal="center" vertical="center"/>
      <protection hidden="1" locked="0"/>
    </xf>
    <xf numFmtId="45" fontId="0" fillId="0" borderId="23" xfId="0" applyNumberFormat="1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1" fillId="8" borderId="27" xfId="0" applyFont="1" applyFill="1" applyBorder="1" applyAlignment="1" applyProtection="1">
      <alignment horizontal="center" vertical="center"/>
      <protection hidden="1"/>
    </xf>
    <xf numFmtId="180" fontId="0" fillId="8" borderId="28" xfId="0" applyNumberFormat="1" applyFill="1" applyBorder="1" applyAlignment="1" applyProtection="1">
      <alignment horizontal="center" vertical="center"/>
      <protection hidden="1" locked="0"/>
    </xf>
    <xf numFmtId="180" fontId="0" fillId="8" borderId="29" xfId="0" applyNumberFormat="1" applyFill="1" applyBorder="1" applyAlignment="1" applyProtection="1">
      <alignment horizontal="center" vertical="center"/>
      <protection hidden="1" locked="0"/>
    </xf>
    <xf numFmtId="20" fontId="2" fillId="4" borderId="30" xfId="0" applyNumberFormat="1" applyFont="1" applyFill="1" applyBorder="1" applyAlignment="1" applyProtection="1">
      <alignment horizontal="center" vertical="center"/>
      <protection hidden="1"/>
    </xf>
    <xf numFmtId="1" fontId="2" fillId="7" borderId="31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 applyProtection="1">
      <alignment horizontal="center" vertical="center"/>
      <protection hidden="1" locked="0"/>
    </xf>
    <xf numFmtId="0" fontId="0" fillId="8" borderId="32" xfId="0" applyFill="1" applyBorder="1" applyAlignment="1" applyProtection="1">
      <alignment horizontal="center" vertical="center"/>
      <protection hidden="1" locked="0"/>
    </xf>
    <xf numFmtId="0" fontId="0" fillId="8" borderId="33" xfId="0" applyFill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180" fontId="0" fillId="0" borderId="28" xfId="0" applyNumberFormat="1" applyFill="1" applyBorder="1" applyAlignment="1" applyProtection="1">
      <alignment horizontal="center" vertical="center"/>
      <protection hidden="1" locked="0"/>
    </xf>
    <xf numFmtId="180" fontId="0" fillId="0" borderId="29" xfId="0" applyNumberFormat="1" applyFill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33" xfId="0" applyBorder="1" applyAlignment="1" applyProtection="1">
      <alignment horizontal="center" vertical="center"/>
      <protection hidden="1" locked="0"/>
    </xf>
    <xf numFmtId="0" fontId="1" fillId="8" borderId="21" xfId="0" applyFont="1" applyFill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43" fontId="6" fillId="0" borderId="36" xfId="15" applyFont="1" applyBorder="1" applyAlignment="1" applyProtection="1">
      <alignment horizontal="center" vertical="center" textRotation="90" wrapText="1"/>
      <protection hidden="1"/>
    </xf>
    <xf numFmtId="43" fontId="6" fillId="0" borderId="37" xfId="15" applyFont="1" applyBorder="1" applyAlignment="1" applyProtection="1">
      <alignment horizontal="center" vertical="center" textRotation="90" wrapText="1"/>
      <protection hidden="1"/>
    </xf>
    <xf numFmtId="20" fontId="6" fillId="0" borderId="12" xfId="0" applyNumberFormat="1" applyFont="1" applyBorder="1" applyAlignment="1" applyProtection="1">
      <alignment horizontal="center" vertical="center"/>
      <protection hidden="1"/>
    </xf>
    <xf numFmtId="20" fontId="0" fillId="0" borderId="10" xfId="0" applyNumberFormat="1" applyBorder="1" applyAlignment="1" applyProtection="1">
      <alignment horizontal="center" vertical="center"/>
      <protection hidden="1"/>
    </xf>
    <xf numFmtId="20" fontId="0" fillId="0" borderId="17" xfId="0" applyNumberForma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180" fontId="6" fillId="0" borderId="38" xfId="0" applyNumberFormat="1" applyFont="1" applyBorder="1" applyAlignment="1" applyProtection="1">
      <alignment horizontal="center" vertical="center" textRotation="90" wrapText="1"/>
      <protection hidden="1"/>
    </xf>
    <xf numFmtId="180" fontId="6" fillId="0" borderId="39" xfId="0" applyNumberFormat="1" applyFont="1" applyBorder="1" applyAlignment="1" applyProtection="1">
      <alignment horizontal="center" vertical="center" textRotation="90" wrapText="1"/>
      <protection hidden="1"/>
    </xf>
    <xf numFmtId="180" fontId="6" fillId="0" borderId="40" xfId="0" applyNumberFormat="1" applyFont="1" applyBorder="1" applyAlignment="1" applyProtection="1">
      <alignment horizontal="center" vertical="center" textRotation="90" wrapText="1"/>
      <protection hidden="1"/>
    </xf>
    <xf numFmtId="180" fontId="6" fillId="0" borderId="2" xfId="0" applyNumberFormat="1" applyFont="1" applyBorder="1" applyAlignment="1" applyProtection="1">
      <alignment horizontal="center" vertical="center" textRotation="90" wrapText="1"/>
      <protection hidden="1"/>
    </xf>
    <xf numFmtId="45" fontId="6" fillId="0" borderId="40" xfId="0" applyNumberFormat="1" applyFont="1" applyBorder="1" applyAlignment="1" applyProtection="1">
      <alignment horizontal="center" vertical="center" textRotation="90" wrapText="1"/>
      <protection hidden="1"/>
    </xf>
    <xf numFmtId="45" fontId="6" fillId="0" borderId="41" xfId="0" applyNumberFormat="1" applyFont="1" applyBorder="1" applyAlignment="1" applyProtection="1">
      <alignment horizontal="center" vertical="center" textRotation="90" wrapText="1"/>
      <protection hidden="1"/>
    </xf>
    <xf numFmtId="47" fontId="6" fillId="0" borderId="42" xfId="0" applyNumberFormat="1" applyFont="1" applyBorder="1" applyAlignment="1" applyProtection="1">
      <alignment horizontal="center" vertical="center" textRotation="90" wrapText="1"/>
      <protection hidden="1"/>
    </xf>
    <xf numFmtId="47" fontId="6" fillId="0" borderId="4" xfId="0" applyNumberFormat="1" applyFont="1" applyBorder="1" applyAlignment="1" applyProtection="1">
      <alignment horizontal="center" vertical="center" textRotation="90" wrapText="1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\DOROST-Dru&#382;stva%2008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rost\DOROST-Jednotlivky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rost\DOROST-Jednotliv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 - P"/>
      <sheetName val="PJ-P"/>
      <sheetName val="PJ-C"/>
      <sheetName val="TEST"/>
      <sheetName val="PÚ"/>
      <sheetName val="Výsledky"/>
      <sheetName val="Tisk-v1"/>
      <sheetName val="Tisk-v2"/>
      <sheetName val="Pozn."/>
      <sheetName val="J"/>
    </sheetNames>
    <sheetDataSet>
      <sheetData sheetId="1">
        <row r="5">
          <cell r="D5" t="str">
            <v>Dorostenky</v>
          </cell>
        </row>
        <row r="6">
          <cell r="E6" t="str">
            <v>Okres</v>
          </cell>
        </row>
        <row r="7">
          <cell r="D7" t="str">
            <v>Prusinovice</v>
          </cell>
        </row>
        <row r="8">
          <cell r="D8" t="str">
            <v>Kyselovice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</sheetNames>
    <sheetDataSet>
      <sheetData sheetId="1">
        <row r="5">
          <cell r="D5" t="str">
            <v>Dorostenky</v>
          </cell>
        </row>
        <row r="6">
          <cell r="F6" t="str">
            <v>Okres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</sheetNames>
    <sheetDataSet>
      <sheetData sheetId="1">
        <row r="5">
          <cell r="D5" t="str">
            <v>Dorostenci</v>
          </cell>
        </row>
        <row r="6">
          <cell r="F6" t="str">
            <v>Okres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U7"/>
  <sheetViews>
    <sheetView workbookViewId="0" topLeftCell="A3">
      <selection activeCell="C16" sqref="C16"/>
    </sheetView>
  </sheetViews>
  <sheetFormatPr defaultColWidth="9.140625" defaultRowHeight="12.75"/>
  <cols>
    <col min="3" max="3" width="10.7109375" style="0" bestFit="1" customWidth="1"/>
  </cols>
  <sheetData>
    <row r="2" ht="13.5" thickBot="1"/>
    <row r="3" spans="2:21" ht="13.5" thickBot="1">
      <c r="B3" s="1"/>
      <c r="C3" s="131" t="str">
        <f>'[1]Start'!$D$5</f>
        <v>Dorostenky</v>
      </c>
      <c r="D3" s="132"/>
      <c r="E3" s="2"/>
      <c r="F3" s="2"/>
      <c r="G3" s="3"/>
      <c r="H3" s="4"/>
      <c r="I3" s="5"/>
      <c r="J3" s="6"/>
      <c r="K3" s="7"/>
      <c r="L3" s="8"/>
      <c r="M3" s="8"/>
      <c r="N3" s="9"/>
      <c r="O3" s="9"/>
      <c r="P3" s="9"/>
      <c r="Q3" s="9"/>
      <c r="R3" s="9"/>
      <c r="S3" s="9"/>
      <c r="T3" s="9"/>
      <c r="U3" s="9"/>
    </row>
    <row r="4" spans="2:21" ht="12.75">
      <c r="B4" s="133" t="s">
        <v>0</v>
      </c>
      <c r="C4" s="135" t="s">
        <v>1</v>
      </c>
      <c r="D4" s="137" t="str">
        <f>'[1]Start'!$E$6</f>
        <v>Okres</v>
      </c>
      <c r="E4" s="123" t="s">
        <v>2</v>
      </c>
      <c r="F4" s="125" t="s">
        <v>3</v>
      </c>
      <c r="G4" s="127" t="s">
        <v>4</v>
      </c>
      <c r="H4" s="129" t="s">
        <v>5</v>
      </c>
      <c r="I4" s="115" t="s">
        <v>6</v>
      </c>
      <c r="J4" s="117" t="s">
        <v>7</v>
      </c>
      <c r="K4" s="118"/>
      <c r="L4" s="118"/>
      <c r="M4" s="119"/>
      <c r="N4" s="120" t="s">
        <v>8</v>
      </c>
      <c r="O4" s="121"/>
      <c r="P4" s="121"/>
      <c r="Q4" s="121"/>
      <c r="R4" s="121"/>
      <c r="S4" s="121"/>
      <c r="T4" s="121"/>
      <c r="U4" s="122"/>
    </row>
    <row r="5" spans="2:21" ht="45.75" thickBot="1">
      <c r="B5" s="134"/>
      <c r="C5" s="136"/>
      <c r="D5" s="138"/>
      <c r="E5" s="124"/>
      <c r="F5" s="126"/>
      <c r="G5" s="128"/>
      <c r="H5" s="130"/>
      <c r="I5" s="116"/>
      <c r="J5" s="10" t="s">
        <v>9</v>
      </c>
      <c r="K5" s="11" t="s">
        <v>10</v>
      </c>
      <c r="L5" s="12" t="s">
        <v>11</v>
      </c>
      <c r="M5" s="13" t="s">
        <v>12</v>
      </c>
      <c r="N5" s="14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19</v>
      </c>
      <c r="U5" s="16" t="s">
        <v>20</v>
      </c>
    </row>
    <row r="6" spans="2:21" ht="12.75">
      <c r="B6" s="17">
        <v>46</v>
      </c>
      <c r="C6" s="18" t="str">
        <f>IF('[1]Start'!D7="","",'[1]Start'!D7)</f>
        <v>Prusinovice</v>
      </c>
      <c r="D6" s="19" t="s">
        <v>21</v>
      </c>
      <c r="E6" s="20">
        <v>0.5416666666666666</v>
      </c>
      <c r="F6" s="21">
        <v>0.5832291666666667</v>
      </c>
      <c r="G6" s="22">
        <f>IF(C6="","",IF(F6&gt;0,IF(AND(E6&gt;0,F6&gt;0,(F6-E6)&gt;0),F6-E6,"chyba"),"X"))</f>
        <v>0.04156250000000006</v>
      </c>
      <c r="H6" s="23">
        <v>0.0010069444444444444</v>
      </c>
      <c r="I6" s="24">
        <f>IF(C6="","",IF(G6="chyba","chyba",IF(G6="X","X",IF((G6-H6)&lt;0,"chyba",G6-H6))))</f>
        <v>0.040555555555555615</v>
      </c>
      <c r="J6" s="25">
        <f>IF(C6="","",IF(V6="D",M6/1440+120/1440,M6/1440))</f>
        <v>0.034027777777777775</v>
      </c>
      <c r="K6" s="26">
        <f>IF(C6="","",IF(I6="chyba","chyba",IF(I6="X","X",ROUND(SUM(I6:J6),7))))</f>
        <v>0.0745833</v>
      </c>
      <c r="L6" s="27">
        <f>IF(C6="","",IF(K6="chyba","CH",IF(K6="X","X",RANK(K6,K$6:K$30,1))))</f>
        <v>2</v>
      </c>
      <c r="M6" s="28">
        <f>IF(C6="","",SUM(N6:U6))</f>
        <v>49</v>
      </c>
      <c r="N6" s="29">
        <v>3</v>
      </c>
      <c r="O6" s="30">
        <v>12</v>
      </c>
      <c r="P6" s="30">
        <v>15</v>
      </c>
      <c r="Q6" s="30">
        <v>3</v>
      </c>
      <c r="R6" s="30">
        <v>1</v>
      </c>
      <c r="S6" s="30">
        <v>1</v>
      </c>
      <c r="T6" s="30">
        <v>3</v>
      </c>
      <c r="U6" s="31">
        <v>11</v>
      </c>
    </row>
    <row r="7" spans="2:21" ht="12.75">
      <c r="B7" s="32">
        <v>49</v>
      </c>
      <c r="C7" s="33" t="str">
        <f>IF('[1]Start'!D8="","",'[1]Start'!D8)</f>
        <v>Kyselovice</v>
      </c>
      <c r="D7" s="34" t="s">
        <v>22</v>
      </c>
      <c r="E7" s="35">
        <v>0.5493055555555556</v>
      </c>
      <c r="F7" s="36">
        <v>0.5899074074074074</v>
      </c>
      <c r="G7" s="37">
        <f>IF(C7="","",IF(F7&gt;0,IF(AND(E7&gt;0,F7&gt;0,(F7-E7)&gt;0),F7-E7,"chyba"),"X"))</f>
        <v>0.04060185185185183</v>
      </c>
      <c r="H7" s="38">
        <v>0.002025462962962963</v>
      </c>
      <c r="I7" s="39">
        <f>IF(C7="","",IF(G7="chyba","chyba",IF(G7="X","X",IF((G7-H7)&lt;0,"chyba",G7-H7))))</f>
        <v>0.03857638888888887</v>
      </c>
      <c r="J7" s="40">
        <f>IF(C7="","",IF(V7="D",M7/1440+120/1440,M7/1440))</f>
        <v>0.02638888888888889</v>
      </c>
      <c r="K7" s="41">
        <f>IF(C7="","",IF(I7="chyba","chyba",IF(I7="X","X",ROUND(SUM(I7:J7),7))))</f>
        <v>0.0649653</v>
      </c>
      <c r="L7" s="42">
        <f>IF(C7="","",IF(K7="chyba","CH",IF(K7="X","X",RANK(K7,K$6:K$30,1))))</f>
        <v>1</v>
      </c>
      <c r="M7" s="43">
        <f>IF(C7="","",SUM(N7:U7))</f>
        <v>38</v>
      </c>
      <c r="N7" s="44">
        <v>0</v>
      </c>
      <c r="O7" s="45">
        <v>11</v>
      </c>
      <c r="P7" s="45">
        <v>15</v>
      </c>
      <c r="Q7" s="45">
        <v>3</v>
      </c>
      <c r="R7" s="45">
        <v>1</v>
      </c>
      <c r="S7" s="45">
        <v>2</v>
      </c>
      <c r="T7" s="45">
        <v>3</v>
      </c>
      <c r="U7" s="46">
        <v>3</v>
      </c>
    </row>
  </sheetData>
  <mergeCells count="11">
    <mergeCell ref="C3:D3"/>
    <mergeCell ref="B4:B5"/>
    <mergeCell ref="C4:C5"/>
    <mergeCell ref="D4:D5"/>
    <mergeCell ref="I4:I5"/>
    <mergeCell ref="J4:M4"/>
    <mergeCell ref="N4:U4"/>
    <mergeCell ref="E4:E5"/>
    <mergeCell ref="F4:F5"/>
    <mergeCell ref="G4:G5"/>
    <mergeCell ref="H4:H5"/>
  </mergeCells>
  <conditionalFormatting sqref="E6:E7">
    <cfRule type="cellIs" priority="1" dxfId="0" operator="notEqual" stopIfTrue="1">
      <formula>0</formula>
    </cfRule>
  </conditionalFormatting>
  <conditionalFormatting sqref="F6:F7">
    <cfRule type="cellIs" priority="2" dxfId="1" operator="not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V36"/>
  <sheetViews>
    <sheetView tabSelected="1" workbookViewId="0" topLeftCell="A7">
      <selection activeCell="M16" sqref="M16"/>
    </sheetView>
  </sheetViews>
  <sheetFormatPr defaultColWidth="9.140625" defaultRowHeight="12.75"/>
  <cols>
    <col min="3" max="3" width="19.421875" style="0" bestFit="1" customWidth="1"/>
  </cols>
  <sheetData>
    <row r="2" ht="13.5" thickBot="1"/>
    <row r="3" spans="2:22" ht="13.5" thickBot="1">
      <c r="B3" s="47"/>
      <c r="C3" s="131" t="str">
        <f>'[2]Start'!$D$5</f>
        <v>Dorostenky</v>
      </c>
      <c r="D3" s="141"/>
      <c r="E3" s="132"/>
      <c r="F3" s="48"/>
      <c r="G3" s="48"/>
      <c r="H3" s="49"/>
      <c r="I3" s="50"/>
      <c r="J3" s="51"/>
      <c r="K3" s="52"/>
      <c r="L3" s="53"/>
      <c r="M3" s="54"/>
      <c r="N3" s="54"/>
      <c r="O3" s="55"/>
      <c r="P3" s="55"/>
      <c r="Q3" s="55"/>
      <c r="R3" s="55"/>
      <c r="S3" s="55"/>
      <c r="T3" s="55"/>
      <c r="U3" s="55"/>
      <c r="V3" s="55"/>
    </row>
    <row r="4" spans="2:22" ht="12.75">
      <c r="B4" s="133" t="s">
        <v>23</v>
      </c>
      <c r="C4" s="135" t="s">
        <v>24</v>
      </c>
      <c r="D4" s="139" t="s">
        <v>25</v>
      </c>
      <c r="E4" s="137" t="str">
        <f>'[2]Start'!$F$6</f>
        <v>Okres</v>
      </c>
      <c r="F4" s="123" t="s">
        <v>2</v>
      </c>
      <c r="G4" s="125" t="s">
        <v>3</v>
      </c>
      <c r="H4" s="127" t="s">
        <v>4</v>
      </c>
      <c r="I4" s="129" t="s">
        <v>5</v>
      </c>
      <c r="J4" s="115" t="s">
        <v>6</v>
      </c>
      <c r="K4" s="117" t="s">
        <v>7</v>
      </c>
      <c r="L4" s="118"/>
      <c r="M4" s="118"/>
      <c r="N4" s="119"/>
      <c r="O4" s="120" t="s">
        <v>8</v>
      </c>
      <c r="P4" s="121"/>
      <c r="Q4" s="121"/>
      <c r="R4" s="121"/>
      <c r="S4" s="121"/>
      <c r="T4" s="121"/>
      <c r="U4" s="121"/>
      <c r="V4" s="122"/>
    </row>
    <row r="5" spans="2:22" ht="45.75" thickBot="1">
      <c r="B5" s="134"/>
      <c r="C5" s="136"/>
      <c r="D5" s="140"/>
      <c r="E5" s="138"/>
      <c r="F5" s="124"/>
      <c r="G5" s="126"/>
      <c r="H5" s="128"/>
      <c r="I5" s="130"/>
      <c r="J5" s="116"/>
      <c r="K5" s="10" t="s">
        <v>9</v>
      </c>
      <c r="L5" s="11" t="s">
        <v>10</v>
      </c>
      <c r="M5" s="12" t="s">
        <v>11</v>
      </c>
      <c r="N5" s="13" t="s">
        <v>12</v>
      </c>
      <c r="O5" s="14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6" t="s">
        <v>20</v>
      </c>
    </row>
    <row r="6" spans="2:22" ht="12.75">
      <c r="B6" s="56">
        <v>51</v>
      </c>
      <c r="C6" s="57" t="s">
        <v>26</v>
      </c>
      <c r="D6" s="58" t="s">
        <v>27</v>
      </c>
      <c r="E6" s="59" t="s">
        <v>28</v>
      </c>
      <c r="F6" s="60">
        <v>0.5548611111111111</v>
      </c>
      <c r="G6" s="61">
        <v>0.5815393518518518</v>
      </c>
      <c r="H6" s="62">
        <f>IF(C6="","",IF(G6&gt;0,IF(AND(F6&gt;0,G6&gt;0,(G6-F6)&gt;0),G6-F6,"chyba"),"X"))</f>
        <v>0.026678240740740655</v>
      </c>
      <c r="I6" s="63">
        <f>IF(C6="","",0)</f>
        <v>0</v>
      </c>
      <c r="J6" s="64">
        <f>IF(C6="","",IF(H6="chyba","chyba",IF(H6="X","X",IF((H6-I6)&lt;0,"chyba",H6-I6))))</f>
        <v>0.026678240740740655</v>
      </c>
      <c r="K6" s="65">
        <f>IF(C6="","",IF(W6="D",N6/1440+120/1440,N6/1440))</f>
        <v>0.003472222222222222</v>
      </c>
      <c r="L6" s="66">
        <f>IF(C6="","",IF(J6="chyba","chyba",IF(J6="X","X",ROUND(SUM(J6:K6),7))))</f>
        <v>0.0301505</v>
      </c>
      <c r="M6" s="67">
        <v>6</v>
      </c>
      <c r="N6" s="68">
        <f>IF(C6="","",SUM(O6:V6))</f>
        <v>5</v>
      </c>
      <c r="O6" s="69">
        <v>0</v>
      </c>
      <c r="P6" s="70">
        <v>2</v>
      </c>
      <c r="Q6" s="70">
        <v>0</v>
      </c>
      <c r="R6" s="70">
        <v>3</v>
      </c>
      <c r="S6" s="70">
        <v>0</v>
      </c>
      <c r="T6" s="70">
        <v>0</v>
      </c>
      <c r="U6" s="70">
        <v>0</v>
      </c>
      <c r="V6" s="71">
        <v>0</v>
      </c>
    </row>
    <row r="7" spans="2:22" ht="12.75">
      <c r="B7" s="72">
        <v>52</v>
      </c>
      <c r="C7" s="73" t="s">
        <v>29</v>
      </c>
      <c r="D7" s="74" t="s">
        <v>27</v>
      </c>
      <c r="E7" s="75" t="s">
        <v>28</v>
      </c>
      <c r="F7" s="76">
        <v>0.5569444444444445</v>
      </c>
      <c r="G7" s="77">
        <v>0.5856712962962963</v>
      </c>
      <c r="H7" s="78">
        <f aca="true" t="shared" si="0" ref="H7:H15">IF(C7="","",IF(G7&gt;0,IF(AND(F7&gt;0,G7&gt;0,(G7-F7)&gt;0),G7-F7,"chyba"),"X"))</f>
        <v>0.028726851851851865</v>
      </c>
      <c r="I7" s="79">
        <v>0.004085648148148148</v>
      </c>
      <c r="J7" s="80">
        <f aca="true" t="shared" si="1" ref="J7:J15">IF(C7="","",IF(H7="chyba","chyba",IF(H7="X","X",IF((H7-I7)&lt;0,"chyba",H7-I7))))</f>
        <v>0.024641203703703717</v>
      </c>
      <c r="K7" s="81">
        <f aca="true" t="shared" si="2" ref="K7:K15">IF(C7="","",IF(W7="D",N7/1440+120/1440,N7/1440))</f>
        <v>0.0006944444444444445</v>
      </c>
      <c r="L7" s="82">
        <f aca="true" t="shared" si="3" ref="L7:L15">IF(C7="","",IF(J7="chyba","chyba",IF(J7="X","X",ROUND(SUM(J7:K7),7))))</f>
        <v>0.0253356</v>
      </c>
      <c r="M7" s="83">
        <v>1</v>
      </c>
      <c r="N7" s="84">
        <f aca="true" t="shared" si="4" ref="N7:N15">IF(C7="","",SUM(O7:V7))</f>
        <v>1</v>
      </c>
      <c r="O7" s="85">
        <v>0</v>
      </c>
      <c r="P7" s="86">
        <v>1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7">
        <v>0</v>
      </c>
    </row>
    <row r="8" spans="2:22" ht="12.75">
      <c r="B8" s="88">
        <v>57</v>
      </c>
      <c r="C8" s="89" t="s">
        <v>30</v>
      </c>
      <c r="D8" s="90" t="s">
        <v>31</v>
      </c>
      <c r="E8" s="91" t="s">
        <v>28</v>
      </c>
      <c r="F8" s="92">
        <v>0.5673611111111111</v>
      </c>
      <c r="G8" s="93">
        <v>0.5918865740740741</v>
      </c>
      <c r="H8" s="78">
        <f t="shared" si="0"/>
        <v>0.024525462962962985</v>
      </c>
      <c r="I8" s="94">
        <v>0.0009143518518518518</v>
      </c>
      <c r="J8" s="80">
        <f t="shared" si="1"/>
        <v>0.023611111111111135</v>
      </c>
      <c r="K8" s="81">
        <f t="shared" si="2"/>
        <v>0.006944444444444444</v>
      </c>
      <c r="L8" s="82">
        <f t="shared" si="3"/>
        <v>0.0305556</v>
      </c>
      <c r="M8" s="83">
        <v>7</v>
      </c>
      <c r="N8" s="84">
        <f t="shared" si="4"/>
        <v>10</v>
      </c>
      <c r="O8" s="95">
        <v>0</v>
      </c>
      <c r="P8" s="96">
        <v>2</v>
      </c>
      <c r="Q8" s="96">
        <v>0</v>
      </c>
      <c r="R8" s="96">
        <v>3</v>
      </c>
      <c r="S8" s="96">
        <v>0</v>
      </c>
      <c r="T8" s="96">
        <v>0</v>
      </c>
      <c r="U8" s="96">
        <v>3</v>
      </c>
      <c r="V8" s="97">
        <v>2</v>
      </c>
    </row>
    <row r="9" spans="2:22" ht="12.75">
      <c r="B9" s="98">
        <v>58</v>
      </c>
      <c r="C9" s="73" t="s">
        <v>32</v>
      </c>
      <c r="D9" s="74" t="s">
        <v>33</v>
      </c>
      <c r="E9" s="75" t="s">
        <v>28</v>
      </c>
      <c r="F9" s="99">
        <v>0.5694444444444444</v>
      </c>
      <c r="G9" s="100">
        <v>0.5928240740740741</v>
      </c>
      <c r="H9" s="78">
        <f t="shared" si="0"/>
        <v>0.023379629629629695</v>
      </c>
      <c r="I9" s="79">
        <v>0.0010879629629629629</v>
      </c>
      <c r="J9" s="80">
        <f t="shared" si="1"/>
        <v>0.02229166666666673</v>
      </c>
      <c r="K9" s="101">
        <f t="shared" si="2"/>
        <v>0.009027777777777777</v>
      </c>
      <c r="L9" s="82" t="s">
        <v>34</v>
      </c>
      <c r="M9" s="83">
        <v>9</v>
      </c>
      <c r="N9" s="102">
        <f t="shared" si="4"/>
        <v>13</v>
      </c>
      <c r="O9" s="103">
        <v>5</v>
      </c>
      <c r="P9" s="104">
        <v>2</v>
      </c>
      <c r="Q9" s="104" t="s">
        <v>35</v>
      </c>
      <c r="R9" s="104" t="s">
        <v>35</v>
      </c>
      <c r="S9" s="104">
        <v>0</v>
      </c>
      <c r="T9" s="104">
        <v>1</v>
      </c>
      <c r="U9" s="104">
        <v>3</v>
      </c>
      <c r="V9" s="105">
        <v>2</v>
      </c>
    </row>
    <row r="10" spans="2:22" ht="12.75">
      <c r="B10" s="106">
        <v>60</v>
      </c>
      <c r="C10" s="89" t="s">
        <v>36</v>
      </c>
      <c r="D10" s="90" t="s">
        <v>37</v>
      </c>
      <c r="E10" s="91" t="s">
        <v>28</v>
      </c>
      <c r="F10" s="107">
        <v>0.5736111111111112</v>
      </c>
      <c r="G10" s="108">
        <v>0.5923032407407408</v>
      </c>
      <c r="H10" s="78">
        <f t="shared" si="0"/>
        <v>0.018692129629629628</v>
      </c>
      <c r="I10" s="94">
        <f>IF(C10="","",0)</f>
        <v>0</v>
      </c>
      <c r="J10" s="80">
        <f t="shared" si="1"/>
        <v>0.018692129629629628</v>
      </c>
      <c r="K10" s="101">
        <f t="shared" si="2"/>
        <v>0.008333333333333333</v>
      </c>
      <c r="L10" s="82" t="s">
        <v>34</v>
      </c>
      <c r="M10" s="83">
        <v>9</v>
      </c>
      <c r="N10" s="102">
        <f t="shared" si="4"/>
        <v>12</v>
      </c>
      <c r="O10" s="109">
        <v>10</v>
      </c>
      <c r="P10" s="110">
        <v>2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1" t="s">
        <v>35</v>
      </c>
    </row>
    <row r="11" spans="2:22" ht="12.75">
      <c r="B11" s="98">
        <v>61</v>
      </c>
      <c r="C11" s="73" t="s">
        <v>38</v>
      </c>
      <c r="D11" s="74" t="s">
        <v>37</v>
      </c>
      <c r="E11" s="75" t="s">
        <v>28</v>
      </c>
      <c r="F11" s="99">
        <v>0.5756944444444444</v>
      </c>
      <c r="G11" s="100">
        <v>0.6006018518518519</v>
      </c>
      <c r="H11" s="78">
        <f t="shared" si="0"/>
        <v>0.02490740740740749</v>
      </c>
      <c r="I11" s="79">
        <f>IF(C11="","",0)</f>
        <v>0</v>
      </c>
      <c r="J11" s="80">
        <f t="shared" si="1"/>
        <v>0.02490740740740749</v>
      </c>
      <c r="K11" s="101">
        <f t="shared" si="2"/>
        <v>0.006944444444444444</v>
      </c>
      <c r="L11" s="82">
        <f t="shared" si="3"/>
        <v>0.0318519</v>
      </c>
      <c r="M11" s="83">
        <v>8</v>
      </c>
      <c r="N11" s="102">
        <f t="shared" si="4"/>
        <v>10</v>
      </c>
      <c r="O11" s="103">
        <v>10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5">
        <v>0</v>
      </c>
    </row>
    <row r="12" spans="2:22" ht="12.75">
      <c r="B12" s="106">
        <v>62</v>
      </c>
      <c r="C12" s="89" t="s">
        <v>39</v>
      </c>
      <c r="D12" s="90" t="s">
        <v>37</v>
      </c>
      <c r="E12" s="91" t="s">
        <v>28</v>
      </c>
      <c r="F12" s="107">
        <v>0.5777777777777778</v>
      </c>
      <c r="G12" s="108">
        <v>0.6016435185185185</v>
      </c>
      <c r="H12" s="78">
        <f t="shared" si="0"/>
        <v>0.02386574074074066</v>
      </c>
      <c r="I12" s="94">
        <v>0.000636574074074074</v>
      </c>
      <c r="J12" s="80">
        <f t="shared" si="1"/>
        <v>0.023229166666666586</v>
      </c>
      <c r="K12" s="101">
        <f t="shared" si="2"/>
        <v>0.003472222222222222</v>
      </c>
      <c r="L12" s="82">
        <f t="shared" si="3"/>
        <v>0.0267014</v>
      </c>
      <c r="M12" s="83">
        <v>3</v>
      </c>
      <c r="N12" s="102">
        <f t="shared" si="4"/>
        <v>5</v>
      </c>
      <c r="O12" s="109">
        <v>5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1">
        <v>0</v>
      </c>
    </row>
    <row r="13" spans="2:22" ht="12.75">
      <c r="B13" s="98">
        <v>63</v>
      </c>
      <c r="C13" s="73" t="s">
        <v>40</v>
      </c>
      <c r="D13" s="74" t="s">
        <v>37</v>
      </c>
      <c r="E13" s="75" t="s">
        <v>28</v>
      </c>
      <c r="F13" s="99">
        <v>0.579861111111111</v>
      </c>
      <c r="G13" s="100">
        <v>0.6074537037037037</v>
      </c>
      <c r="H13" s="78">
        <f t="shared" si="0"/>
        <v>0.027592592592592613</v>
      </c>
      <c r="I13" s="79">
        <f>IF(C13="","",0)</f>
        <v>0</v>
      </c>
      <c r="J13" s="80">
        <f t="shared" si="1"/>
        <v>0.027592592592592613</v>
      </c>
      <c r="K13" s="101">
        <f t="shared" si="2"/>
        <v>0</v>
      </c>
      <c r="L13" s="82">
        <f t="shared" si="3"/>
        <v>0.0275926</v>
      </c>
      <c r="M13" s="83">
        <v>5</v>
      </c>
      <c r="N13" s="102">
        <f t="shared" si="4"/>
        <v>0</v>
      </c>
      <c r="O13" s="103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5">
        <v>0</v>
      </c>
    </row>
    <row r="14" spans="2:22" ht="12.75">
      <c r="B14" s="106">
        <v>67</v>
      </c>
      <c r="C14" s="89" t="s">
        <v>41</v>
      </c>
      <c r="D14" s="90" t="s">
        <v>42</v>
      </c>
      <c r="E14" s="91" t="s">
        <v>28</v>
      </c>
      <c r="F14" s="107">
        <v>0.5861111111111111</v>
      </c>
      <c r="G14" s="108">
        <v>0.6102430555555556</v>
      </c>
      <c r="H14" s="78">
        <f t="shared" si="0"/>
        <v>0.024131944444444442</v>
      </c>
      <c r="I14" s="94">
        <v>0.0005902777777777778</v>
      </c>
      <c r="J14" s="80">
        <f t="shared" si="1"/>
        <v>0.023541666666666666</v>
      </c>
      <c r="K14" s="101">
        <f t="shared" si="2"/>
        <v>0.003472222222222222</v>
      </c>
      <c r="L14" s="82">
        <f t="shared" si="3"/>
        <v>0.0270139</v>
      </c>
      <c r="M14" s="83">
        <v>4</v>
      </c>
      <c r="N14" s="102">
        <f t="shared" si="4"/>
        <v>5</v>
      </c>
      <c r="O14" s="109">
        <v>0</v>
      </c>
      <c r="P14" s="110">
        <v>2</v>
      </c>
      <c r="Q14" s="110">
        <v>3</v>
      </c>
      <c r="R14" s="110">
        <v>0</v>
      </c>
      <c r="S14" s="110">
        <v>0</v>
      </c>
      <c r="T14" s="110">
        <v>0</v>
      </c>
      <c r="U14" s="110">
        <v>0</v>
      </c>
      <c r="V14" s="111">
        <v>0</v>
      </c>
    </row>
    <row r="15" spans="2:22" ht="12.75">
      <c r="B15" s="98">
        <v>68</v>
      </c>
      <c r="C15" s="112" t="s">
        <v>43</v>
      </c>
      <c r="D15" s="74" t="s">
        <v>42</v>
      </c>
      <c r="E15" s="75" t="s">
        <v>28</v>
      </c>
      <c r="F15" s="99">
        <v>0.5875</v>
      </c>
      <c r="G15" s="100">
        <v>0.6106365740740741</v>
      </c>
      <c r="H15" s="78">
        <f t="shared" si="0"/>
        <v>0.0231365740740741</v>
      </c>
      <c r="I15" s="79">
        <v>0.0011111111111111111</v>
      </c>
      <c r="J15" s="80">
        <f t="shared" si="1"/>
        <v>0.02202546296296299</v>
      </c>
      <c r="K15" s="101">
        <f t="shared" si="2"/>
        <v>0.004166666666666667</v>
      </c>
      <c r="L15" s="82">
        <f t="shared" si="3"/>
        <v>0.0261921</v>
      </c>
      <c r="M15" s="83">
        <v>2</v>
      </c>
      <c r="N15" s="102">
        <f t="shared" si="4"/>
        <v>6</v>
      </c>
      <c r="O15" s="103">
        <v>0</v>
      </c>
      <c r="P15" s="104">
        <v>3</v>
      </c>
      <c r="Q15" s="104">
        <v>3</v>
      </c>
      <c r="R15" s="104">
        <v>0</v>
      </c>
      <c r="S15" s="104">
        <v>0</v>
      </c>
      <c r="T15" s="104">
        <v>0</v>
      </c>
      <c r="U15" s="104">
        <v>0</v>
      </c>
      <c r="V15" s="105">
        <v>0</v>
      </c>
    </row>
    <row r="19" ht="13.5" thickBot="1"/>
    <row r="20" spans="2:22" ht="13.5" thickBot="1">
      <c r="B20" s="47"/>
      <c r="C20" s="131" t="str">
        <f>'[3]Start'!$D$5</f>
        <v>Dorostenci</v>
      </c>
      <c r="D20" s="141"/>
      <c r="E20" s="132"/>
      <c r="F20" s="48"/>
      <c r="G20" s="48"/>
      <c r="H20" s="49"/>
      <c r="I20" s="50"/>
      <c r="J20" s="51"/>
      <c r="K20" s="52"/>
      <c r="L20" s="53"/>
      <c r="M20" s="54"/>
      <c r="N20" s="54"/>
      <c r="O20" s="55"/>
      <c r="P20" s="55"/>
      <c r="Q20" s="55"/>
      <c r="R20" s="55"/>
      <c r="S20" s="55"/>
      <c r="T20" s="55"/>
      <c r="U20" s="55"/>
      <c r="V20" s="55"/>
    </row>
    <row r="21" spans="2:22" ht="12.75">
      <c r="B21" s="133" t="s">
        <v>23</v>
      </c>
      <c r="C21" s="135" t="s">
        <v>24</v>
      </c>
      <c r="D21" s="139" t="s">
        <v>25</v>
      </c>
      <c r="E21" s="137" t="str">
        <f>'[3]Start'!$F$6</f>
        <v>Okres</v>
      </c>
      <c r="F21" s="123" t="s">
        <v>2</v>
      </c>
      <c r="G21" s="125" t="s">
        <v>3</v>
      </c>
      <c r="H21" s="127" t="s">
        <v>4</v>
      </c>
      <c r="I21" s="129" t="s">
        <v>5</v>
      </c>
      <c r="J21" s="115" t="s">
        <v>6</v>
      </c>
      <c r="K21" s="117" t="s">
        <v>7</v>
      </c>
      <c r="L21" s="118"/>
      <c r="M21" s="118"/>
      <c r="N21" s="119"/>
      <c r="O21" s="120" t="s">
        <v>8</v>
      </c>
      <c r="P21" s="121"/>
      <c r="Q21" s="121"/>
      <c r="R21" s="121"/>
      <c r="S21" s="121"/>
      <c r="T21" s="121"/>
      <c r="U21" s="121"/>
      <c r="V21" s="122"/>
    </row>
    <row r="22" spans="2:22" ht="45.75" thickBot="1">
      <c r="B22" s="134"/>
      <c r="C22" s="136"/>
      <c r="D22" s="140"/>
      <c r="E22" s="138"/>
      <c r="F22" s="124"/>
      <c r="G22" s="126"/>
      <c r="H22" s="128"/>
      <c r="I22" s="130"/>
      <c r="J22" s="116"/>
      <c r="K22" s="10" t="s">
        <v>9</v>
      </c>
      <c r="L22" s="11" t="s">
        <v>10</v>
      </c>
      <c r="M22" s="12" t="s">
        <v>11</v>
      </c>
      <c r="N22" s="13" t="s">
        <v>12</v>
      </c>
      <c r="O22" s="14" t="s">
        <v>13</v>
      </c>
      <c r="P22" s="15" t="s">
        <v>14</v>
      </c>
      <c r="Q22" s="15" t="s">
        <v>15</v>
      </c>
      <c r="R22" s="15" t="s">
        <v>16</v>
      </c>
      <c r="S22" s="15" t="s">
        <v>17</v>
      </c>
      <c r="T22" s="15" t="s">
        <v>18</v>
      </c>
      <c r="U22" s="15" t="s">
        <v>19</v>
      </c>
      <c r="V22" s="16" t="s">
        <v>20</v>
      </c>
    </row>
    <row r="23" spans="2:22" ht="13.5" thickBot="1">
      <c r="B23" s="56">
        <v>47</v>
      </c>
      <c r="C23" s="57" t="s">
        <v>44</v>
      </c>
      <c r="D23" s="58" t="s">
        <v>33</v>
      </c>
      <c r="E23" s="59" t="s">
        <v>22</v>
      </c>
      <c r="F23" s="60">
        <v>0.545138888888889</v>
      </c>
      <c r="G23" s="61">
        <v>0.5788657407407407</v>
      </c>
      <c r="H23" s="62">
        <f>IF(C23="","",IF(G23&gt;0,IF(AND(F23&gt;0,G23&gt;0,(G23-F23)&gt;0),G23-F23,"chyba"),"X"))</f>
        <v>0.03372685185185176</v>
      </c>
      <c r="I23" s="63">
        <v>0</v>
      </c>
      <c r="J23" s="64">
        <f>IF(C23="","",IF(H23="chyba","chyba",IF(H23="X","X",IF((H23-I23)&lt;0,"chyba",H23-I23))))</f>
        <v>0.03372685185185176</v>
      </c>
      <c r="K23" s="65">
        <f>IF(C23="","",IF(W23="D",N23/1440+120/1440,N23/1440))</f>
        <v>0.0020833333333333333</v>
      </c>
      <c r="L23" s="66">
        <f>IF(C23="","",IF(J23="chyba","chyba",IF(J23="X","X",ROUND(SUM(J23:K23),7))))</f>
        <v>0.0358102</v>
      </c>
      <c r="M23" s="67">
        <v>12</v>
      </c>
      <c r="N23" s="68">
        <f>IF(C23="","",SUM(O23:V23))</f>
        <v>3</v>
      </c>
      <c r="O23" s="69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1">
        <v>3</v>
      </c>
    </row>
    <row r="24" spans="2:22" ht="13.5" thickBot="1">
      <c r="B24" s="72">
        <v>48</v>
      </c>
      <c r="C24" s="73" t="s">
        <v>45</v>
      </c>
      <c r="D24" s="74" t="s">
        <v>46</v>
      </c>
      <c r="E24" s="75" t="s">
        <v>22</v>
      </c>
      <c r="F24" s="76">
        <v>0.5472222222222222</v>
      </c>
      <c r="G24" s="77">
        <v>0.5820023148148148</v>
      </c>
      <c r="H24" s="78">
        <f aca="true" t="shared" si="5" ref="H24:H36">IF(C24="","",IF(G24&gt;0,IF(AND(F24&gt;0,G24&gt;0,(G24-F24)&gt;0),G24-F24,"chyba"),"X"))</f>
        <v>0.034780092592592626</v>
      </c>
      <c r="I24" s="79">
        <v>0.0006018518518518519</v>
      </c>
      <c r="J24" s="80">
        <f aca="true" t="shared" si="6" ref="J24:J36">IF(C24="","",IF(H24="chyba","chyba",IF(H24="X","X",IF((H24-I24)&lt;0,"chyba",H24-I24))))</f>
        <v>0.03417824074074077</v>
      </c>
      <c r="K24" s="81">
        <f aca="true" t="shared" si="7" ref="K24:K36">IF(C24="","",IF(W24="D",N24/1440+120/1440,N24/1440))</f>
        <v>0.003472222222222222</v>
      </c>
      <c r="L24" s="66">
        <f aca="true" t="shared" si="8" ref="L24:L36">IF(C24="","",IF(J24="chyba","chyba",IF(J24="X","X",ROUND(SUM(J24:K24),7))))</f>
        <v>0.0376505</v>
      </c>
      <c r="M24" s="83">
        <v>13</v>
      </c>
      <c r="N24" s="84">
        <f aca="true" t="shared" si="9" ref="N24:N36">IF(C24="","",SUM(O24:V24))</f>
        <v>5</v>
      </c>
      <c r="O24" s="85">
        <v>0</v>
      </c>
      <c r="P24" s="86">
        <v>0</v>
      </c>
      <c r="Q24" s="86">
        <v>3</v>
      </c>
      <c r="R24" s="86">
        <v>0</v>
      </c>
      <c r="S24" s="86">
        <v>1</v>
      </c>
      <c r="T24" s="86">
        <v>0</v>
      </c>
      <c r="U24" s="86">
        <v>0</v>
      </c>
      <c r="V24" s="87">
        <v>1</v>
      </c>
    </row>
    <row r="25" spans="2:22" ht="13.5" thickBot="1">
      <c r="B25" s="88">
        <v>50</v>
      </c>
      <c r="C25" s="89" t="s">
        <v>47</v>
      </c>
      <c r="D25" s="90" t="s">
        <v>33</v>
      </c>
      <c r="E25" s="91" t="s">
        <v>22</v>
      </c>
      <c r="F25" s="92">
        <v>0.5527777777777778</v>
      </c>
      <c r="G25" s="93">
        <v>0.5870833333333333</v>
      </c>
      <c r="H25" s="78">
        <f t="shared" si="5"/>
        <v>0.03430555555555548</v>
      </c>
      <c r="I25" s="94">
        <v>0.0037731481481481483</v>
      </c>
      <c r="J25" s="80">
        <f t="shared" si="6"/>
        <v>0.03053240740740733</v>
      </c>
      <c r="K25" s="81">
        <f t="shared" si="7"/>
        <v>0.007638888888888889</v>
      </c>
      <c r="L25" s="66">
        <f t="shared" si="8"/>
        <v>0.0381713</v>
      </c>
      <c r="M25" s="83">
        <v>14</v>
      </c>
      <c r="N25" s="84">
        <f t="shared" si="9"/>
        <v>11</v>
      </c>
      <c r="O25" s="95">
        <v>0</v>
      </c>
      <c r="P25" s="96">
        <v>1</v>
      </c>
      <c r="Q25" s="96">
        <v>3</v>
      </c>
      <c r="R25" s="96">
        <v>0</v>
      </c>
      <c r="S25" s="96">
        <v>0</v>
      </c>
      <c r="T25" s="96">
        <v>1</v>
      </c>
      <c r="U25" s="96">
        <v>3</v>
      </c>
      <c r="V25" s="97">
        <v>3</v>
      </c>
    </row>
    <row r="26" spans="2:22" ht="13.5" thickBot="1">
      <c r="B26" s="98">
        <v>53</v>
      </c>
      <c r="C26" s="73" t="s">
        <v>48</v>
      </c>
      <c r="D26" s="74" t="s">
        <v>49</v>
      </c>
      <c r="E26" s="75" t="s">
        <v>22</v>
      </c>
      <c r="F26" s="99">
        <v>0.5590277777777778</v>
      </c>
      <c r="G26" s="100">
        <v>0.5858217592592593</v>
      </c>
      <c r="H26" s="78">
        <f t="shared" si="5"/>
        <v>0.026793981481481488</v>
      </c>
      <c r="I26" s="79">
        <v>0.003148148148148148</v>
      </c>
      <c r="J26" s="80">
        <f t="shared" si="6"/>
        <v>0.023645833333333338</v>
      </c>
      <c r="K26" s="101">
        <f t="shared" si="7"/>
        <v>0.001388888888888889</v>
      </c>
      <c r="L26" s="66">
        <f t="shared" si="8"/>
        <v>0.0250347</v>
      </c>
      <c r="M26" s="83">
        <v>9</v>
      </c>
      <c r="N26" s="102">
        <f t="shared" si="9"/>
        <v>2</v>
      </c>
      <c r="O26" s="103">
        <v>0</v>
      </c>
      <c r="P26" s="104">
        <v>2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</row>
    <row r="27" spans="2:22" ht="13.5" thickBot="1">
      <c r="B27" s="106">
        <v>54</v>
      </c>
      <c r="C27" s="89" t="s">
        <v>50</v>
      </c>
      <c r="D27" s="90" t="s">
        <v>51</v>
      </c>
      <c r="E27" s="91" t="s">
        <v>22</v>
      </c>
      <c r="F27" s="107">
        <v>0.5611111111111111</v>
      </c>
      <c r="G27" s="108">
        <v>0.5860763888888889</v>
      </c>
      <c r="H27" s="78">
        <f t="shared" si="5"/>
        <v>0.024965277777777795</v>
      </c>
      <c r="I27" s="94">
        <v>0.004513888888888889</v>
      </c>
      <c r="J27" s="80">
        <f t="shared" si="6"/>
        <v>0.020451388888888904</v>
      </c>
      <c r="K27" s="101">
        <f t="shared" si="7"/>
        <v>0.003472222222222222</v>
      </c>
      <c r="L27" s="66">
        <f t="shared" si="8"/>
        <v>0.0239236</v>
      </c>
      <c r="M27" s="83">
        <v>6</v>
      </c>
      <c r="N27" s="102">
        <f t="shared" si="9"/>
        <v>5</v>
      </c>
      <c r="O27" s="109">
        <v>0</v>
      </c>
      <c r="P27" s="110">
        <v>2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1">
        <v>3</v>
      </c>
    </row>
    <row r="28" spans="2:22" ht="13.5" thickBot="1">
      <c r="B28" s="98">
        <v>55</v>
      </c>
      <c r="C28" s="73" t="s">
        <v>52</v>
      </c>
      <c r="D28" s="74" t="s">
        <v>51</v>
      </c>
      <c r="E28" s="75" t="s">
        <v>22</v>
      </c>
      <c r="F28" s="99">
        <v>0.5631944444444444</v>
      </c>
      <c r="G28" s="100">
        <v>0.5820601851851852</v>
      </c>
      <c r="H28" s="78">
        <f t="shared" si="5"/>
        <v>0.018865740740740766</v>
      </c>
      <c r="I28" s="79">
        <v>0.0014467592592592594</v>
      </c>
      <c r="J28" s="80">
        <f t="shared" si="6"/>
        <v>0.017418981481481507</v>
      </c>
      <c r="K28" s="101">
        <f t="shared" si="7"/>
        <v>0</v>
      </c>
      <c r="L28" s="66">
        <f t="shared" si="8"/>
        <v>0.017419</v>
      </c>
      <c r="M28" s="83">
        <v>1</v>
      </c>
      <c r="N28" s="102">
        <f t="shared" si="9"/>
        <v>0</v>
      </c>
      <c r="O28" s="103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5">
        <v>0</v>
      </c>
    </row>
    <row r="29" spans="2:22" ht="13.5" thickBot="1">
      <c r="B29" s="106">
        <v>56</v>
      </c>
      <c r="C29" s="89" t="s">
        <v>53</v>
      </c>
      <c r="D29" s="90" t="s">
        <v>54</v>
      </c>
      <c r="E29" s="91" t="s">
        <v>22</v>
      </c>
      <c r="F29" s="107">
        <v>0.5652777777777778</v>
      </c>
      <c r="G29" s="108">
        <v>0.5901273148148148</v>
      </c>
      <c r="H29" s="78">
        <f t="shared" si="5"/>
        <v>0.024849537037037073</v>
      </c>
      <c r="I29" s="94">
        <v>0.001990740740740741</v>
      </c>
      <c r="J29" s="80">
        <f t="shared" si="6"/>
        <v>0.022858796296296332</v>
      </c>
      <c r="K29" s="101">
        <f t="shared" si="7"/>
        <v>0.001388888888888889</v>
      </c>
      <c r="L29" s="66">
        <f t="shared" si="8"/>
        <v>0.0242477</v>
      </c>
      <c r="M29" s="83">
        <v>7</v>
      </c>
      <c r="N29" s="102">
        <f t="shared" si="9"/>
        <v>2</v>
      </c>
      <c r="O29" s="109">
        <v>0</v>
      </c>
      <c r="P29" s="110">
        <v>1</v>
      </c>
      <c r="Q29" s="110">
        <v>0</v>
      </c>
      <c r="R29" s="110">
        <v>0</v>
      </c>
      <c r="S29" s="110">
        <v>0</v>
      </c>
      <c r="T29" s="110">
        <v>1</v>
      </c>
      <c r="U29" s="110">
        <v>0</v>
      </c>
      <c r="V29" s="111">
        <v>0</v>
      </c>
    </row>
    <row r="30" spans="2:22" ht="13.5" thickBot="1">
      <c r="B30" s="98">
        <v>59</v>
      </c>
      <c r="C30" s="73" t="s">
        <v>55</v>
      </c>
      <c r="D30" s="74" t="s">
        <v>56</v>
      </c>
      <c r="E30" s="75" t="s">
        <v>22</v>
      </c>
      <c r="F30" s="99">
        <v>0.5715277777777777</v>
      </c>
      <c r="G30" s="100">
        <v>0.5898958333333334</v>
      </c>
      <c r="H30" s="78">
        <f t="shared" si="5"/>
        <v>0.01836805555555565</v>
      </c>
      <c r="I30" s="79">
        <v>0.0009143518518518518</v>
      </c>
      <c r="J30" s="80">
        <f t="shared" si="6"/>
        <v>0.0174537037037038</v>
      </c>
      <c r="K30" s="101">
        <f t="shared" si="7"/>
        <v>0</v>
      </c>
      <c r="L30" s="66">
        <f t="shared" si="8"/>
        <v>0.0174537</v>
      </c>
      <c r="M30" s="83">
        <v>2</v>
      </c>
      <c r="N30" s="102">
        <f t="shared" si="9"/>
        <v>0</v>
      </c>
      <c r="O30" s="103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5">
        <v>0</v>
      </c>
    </row>
    <row r="31" spans="2:22" ht="13.5" thickBot="1">
      <c r="B31" s="106">
        <v>64</v>
      </c>
      <c r="C31" s="89" t="s">
        <v>57</v>
      </c>
      <c r="D31" s="90" t="s">
        <v>37</v>
      </c>
      <c r="E31" s="91" t="s">
        <v>22</v>
      </c>
      <c r="F31" s="107">
        <v>0.5819444444444445</v>
      </c>
      <c r="G31" s="108">
        <v>0.6009375</v>
      </c>
      <c r="H31" s="78">
        <f t="shared" si="5"/>
        <v>0.018993055555555527</v>
      </c>
      <c r="I31" s="94">
        <v>6.944444444444444E-05</v>
      </c>
      <c r="J31" s="80">
        <f t="shared" si="6"/>
        <v>0.018923611111111082</v>
      </c>
      <c r="K31" s="101">
        <f t="shared" si="7"/>
        <v>0.003472222222222222</v>
      </c>
      <c r="L31" s="66">
        <f t="shared" si="8"/>
        <v>0.0223958</v>
      </c>
      <c r="M31" s="83">
        <v>4</v>
      </c>
      <c r="N31" s="102">
        <f t="shared" si="9"/>
        <v>5</v>
      </c>
      <c r="O31" s="109">
        <v>0</v>
      </c>
      <c r="P31" s="110">
        <v>2</v>
      </c>
      <c r="Q31" s="110">
        <v>0</v>
      </c>
      <c r="R31" s="110">
        <v>0</v>
      </c>
      <c r="S31" s="110">
        <v>0</v>
      </c>
      <c r="T31" s="110">
        <v>0</v>
      </c>
      <c r="U31" s="110">
        <v>3</v>
      </c>
      <c r="V31" s="111">
        <v>0</v>
      </c>
    </row>
    <row r="32" spans="2:22" ht="13.5" thickBot="1">
      <c r="B32" s="98">
        <v>65</v>
      </c>
      <c r="C32" s="112" t="s">
        <v>58</v>
      </c>
      <c r="D32" s="74" t="s">
        <v>37</v>
      </c>
      <c r="E32" s="75" t="s">
        <v>22</v>
      </c>
      <c r="F32" s="99">
        <v>0.5833333333333334</v>
      </c>
      <c r="G32" s="100">
        <v>0.6009722222222222</v>
      </c>
      <c r="H32" s="78">
        <f t="shared" si="5"/>
        <v>0.01763888888888887</v>
      </c>
      <c r="I32" s="79">
        <f>IF(C32="","",0)</f>
        <v>0</v>
      </c>
      <c r="J32" s="80">
        <f t="shared" si="6"/>
        <v>0.01763888888888887</v>
      </c>
      <c r="K32" s="101">
        <f t="shared" si="7"/>
        <v>0.001388888888888889</v>
      </c>
      <c r="L32" s="66">
        <f t="shared" si="8"/>
        <v>0.0190278</v>
      </c>
      <c r="M32" s="83">
        <v>3</v>
      </c>
      <c r="N32" s="102">
        <f t="shared" si="9"/>
        <v>2</v>
      </c>
      <c r="O32" s="103">
        <v>0</v>
      </c>
      <c r="P32" s="104">
        <v>1</v>
      </c>
      <c r="Q32" s="104">
        <v>0</v>
      </c>
      <c r="R32" s="104">
        <v>0</v>
      </c>
      <c r="S32" s="104">
        <v>1</v>
      </c>
      <c r="T32" s="104">
        <v>0</v>
      </c>
      <c r="U32" s="104">
        <v>0</v>
      </c>
      <c r="V32" s="105">
        <v>0</v>
      </c>
    </row>
    <row r="33" spans="2:22" ht="13.5" thickBot="1">
      <c r="B33" s="106">
        <v>66</v>
      </c>
      <c r="C33" s="113" t="s">
        <v>59</v>
      </c>
      <c r="D33" s="114" t="s">
        <v>37</v>
      </c>
      <c r="E33" s="91" t="s">
        <v>22</v>
      </c>
      <c r="F33" s="107">
        <v>0.5847222222222223</v>
      </c>
      <c r="G33" s="108">
        <v>0.6021064814814815</v>
      </c>
      <c r="H33" s="78">
        <f t="shared" si="5"/>
        <v>0.017384259259259238</v>
      </c>
      <c r="I33" s="94">
        <f>IF(C33="","",0)</f>
        <v>0</v>
      </c>
      <c r="J33" s="80">
        <f t="shared" si="6"/>
        <v>0.017384259259259238</v>
      </c>
      <c r="K33" s="101">
        <f t="shared" si="7"/>
        <v>0.007638888888888889</v>
      </c>
      <c r="L33" s="66">
        <f t="shared" si="8"/>
        <v>0.0250231</v>
      </c>
      <c r="M33" s="83">
        <v>8</v>
      </c>
      <c r="N33" s="102">
        <f t="shared" si="9"/>
        <v>11</v>
      </c>
      <c r="O33" s="109">
        <v>10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1">
        <v>1</v>
      </c>
    </row>
    <row r="34" spans="2:22" ht="13.5" thickBot="1">
      <c r="B34" s="98">
        <v>69</v>
      </c>
      <c r="C34" s="112" t="s">
        <v>60</v>
      </c>
      <c r="D34" s="74" t="s">
        <v>42</v>
      </c>
      <c r="E34" s="75" t="s">
        <v>22</v>
      </c>
      <c r="F34" s="99">
        <v>0.5888888888888889</v>
      </c>
      <c r="G34" s="100">
        <v>0.611111111111111</v>
      </c>
      <c r="H34" s="78">
        <f t="shared" si="5"/>
        <v>0.022222222222222143</v>
      </c>
      <c r="I34" s="79">
        <v>0.0020949074074074073</v>
      </c>
      <c r="J34" s="80">
        <f t="shared" si="6"/>
        <v>0.020127314814814737</v>
      </c>
      <c r="K34" s="101">
        <f t="shared" si="7"/>
        <v>0.007638888888888889</v>
      </c>
      <c r="L34" s="66">
        <f t="shared" si="8"/>
        <v>0.0277662</v>
      </c>
      <c r="M34" s="83">
        <v>11</v>
      </c>
      <c r="N34" s="102">
        <f t="shared" si="9"/>
        <v>11</v>
      </c>
      <c r="O34" s="103">
        <v>5</v>
      </c>
      <c r="P34" s="104">
        <v>3</v>
      </c>
      <c r="Q34" s="104">
        <v>0</v>
      </c>
      <c r="R34" s="104">
        <v>3</v>
      </c>
      <c r="S34" s="104">
        <v>0</v>
      </c>
      <c r="T34" s="104">
        <v>0</v>
      </c>
      <c r="U34" s="104">
        <v>0</v>
      </c>
      <c r="V34" s="105">
        <v>0</v>
      </c>
    </row>
    <row r="35" spans="2:22" ht="13.5" thickBot="1">
      <c r="B35" s="106">
        <v>70</v>
      </c>
      <c r="C35" s="113" t="s">
        <v>61</v>
      </c>
      <c r="D35" s="114" t="s">
        <v>42</v>
      </c>
      <c r="E35" s="91" t="s">
        <v>22</v>
      </c>
      <c r="F35" s="107">
        <v>0.5902777777777778</v>
      </c>
      <c r="G35" s="108">
        <v>0.6098726851851851</v>
      </c>
      <c r="H35" s="78">
        <f t="shared" si="5"/>
        <v>0.019594907407407325</v>
      </c>
      <c r="I35" s="94">
        <v>0.0016550925925925926</v>
      </c>
      <c r="J35" s="80">
        <f t="shared" si="6"/>
        <v>0.01793981481481473</v>
      </c>
      <c r="K35" s="101">
        <f t="shared" si="7"/>
        <v>0.005555555555555556</v>
      </c>
      <c r="L35" s="66">
        <f t="shared" si="8"/>
        <v>0.0234954</v>
      </c>
      <c r="M35" s="83">
        <v>5</v>
      </c>
      <c r="N35" s="102">
        <f t="shared" si="9"/>
        <v>8</v>
      </c>
      <c r="O35" s="109">
        <v>0</v>
      </c>
      <c r="P35" s="110">
        <v>2</v>
      </c>
      <c r="Q35" s="110">
        <v>3</v>
      </c>
      <c r="R35" s="110">
        <v>3</v>
      </c>
      <c r="S35" s="110">
        <v>0</v>
      </c>
      <c r="T35" s="110">
        <v>0</v>
      </c>
      <c r="U35" s="110">
        <v>0</v>
      </c>
      <c r="V35" s="111">
        <v>0</v>
      </c>
    </row>
    <row r="36" spans="2:22" ht="12.75">
      <c r="B36" s="98">
        <v>71</v>
      </c>
      <c r="C36" s="73" t="s">
        <v>62</v>
      </c>
      <c r="D36" s="74" t="s">
        <v>42</v>
      </c>
      <c r="E36" s="75" t="s">
        <v>22</v>
      </c>
      <c r="F36" s="99">
        <v>0.5916666666666667</v>
      </c>
      <c r="G36" s="100">
        <v>0.6098148148148148</v>
      </c>
      <c r="H36" s="78">
        <f t="shared" si="5"/>
        <v>0.018148148148148135</v>
      </c>
      <c r="I36" s="79">
        <v>0.0010763888888888889</v>
      </c>
      <c r="J36" s="80">
        <f t="shared" si="6"/>
        <v>0.017071759259259245</v>
      </c>
      <c r="K36" s="101">
        <f t="shared" si="7"/>
        <v>0.009027777777777777</v>
      </c>
      <c r="L36" s="66">
        <f t="shared" si="8"/>
        <v>0.0260995</v>
      </c>
      <c r="M36" s="83">
        <v>10</v>
      </c>
      <c r="N36" s="102">
        <f t="shared" si="9"/>
        <v>13</v>
      </c>
      <c r="O36" s="103">
        <v>10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3</v>
      </c>
      <c r="V36" s="105">
        <v>0</v>
      </c>
    </row>
  </sheetData>
  <mergeCells count="24">
    <mergeCell ref="C3:E3"/>
    <mergeCell ref="B4:B5"/>
    <mergeCell ref="C4:C5"/>
    <mergeCell ref="D4:D5"/>
    <mergeCell ref="E4:E5"/>
    <mergeCell ref="J4:J5"/>
    <mergeCell ref="K4:N4"/>
    <mergeCell ref="O4:V4"/>
    <mergeCell ref="C20:E20"/>
    <mergeCell ref="F4:F5"/>
    <mergeCell ref="G4:G5"/>
    <mergeCell ref="H4:H5"/>
    <mergeCell ref="I4:I5"/>
    <mergeCell ref="B21:B22"/>
    <mergeCell ref="C21:C22"/>
    <mergeCell ref="D21:D22"/>
    <mergeCell ref="E21:E22"/>
    <mergeCell ref="J21:J22"/>
    <mergeCell ref="K21:N21"/>
    <mergeCell ref="O21:V21"/>
    <mergeCell ref="F21:F22"/>
    <mergeCell ref="G21:G22"/>
    <mergeCell ref="H21:H22"/>
    <mergeCell ref="I21:I22"/>
  </mergeCells>
  <conditionalFormatting sqref="F6:F15 F23:F36">
    <cfRule type="cellIs" priority="1" dxfId="0" operator="notEqual" stopIfTrue="1">
      <formula>0</formula>
    </cfRule>
  </conditionalFormatting>
  <conditionalFormatting sqref="G6:G15 G23:G36">
    <cfRule type="cellIs" priority="2" dxfId="1" operator="not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Jitka Krylová</cp:lastModifiedBy>
  <dcterms:created xsi:type="dcterms:W3CDTF">1997-01-24T11:07:25Z</dcterms:created>
  <dcterms:modified xsi:type="dcterms:W3CDTF">2008-10-11T20:09:24Z</dcterms:modified>
  <cp:category/>
  <cp:version/>
  <cp:contentType/>
  <cp:contentStatus/>
</cp:coreProperties>
</file>